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2"/>
  </bookViews>
  <sheets>
    <sheet name="GASTOS &amp; HONORARIOS" sheetId="4" r:id="rId1"/>
  </sheets>
  <definedNames>
    <definedName name="_xlnm.Print_Area" localSheetId="0">'GASTOS &amp; HONORARIOS'!$B$1:$L$29</definedName>
  </definedNames>
  <calcPr calcId="125725"/>
</workbook>
</file>

<file path=xl/calcChain.xml><?xml version="1.0" encoding="utf-8"?>
<calcChain xmlns="http://schemas.openxmlformats.org/spreadsheetml/2006/main">
  <c r="H13" i="4"/>
  <c r="E22"/>
  <c r="E26"/>
  <c r="D26" s="1"/>
  <c r="J26" s="1"/>
  <c r="E24"/>
  <c r="E25"/>
  <c r="G21"/>
  <c r="F21" s="1"/>
  <c r="E21"/>
  <c r="G25"/>
  <c r="F25" s="1"/>
  <c r="G24"/>
  <c r="F24" s="1"/>
  <c r="E23"/>
  <c r="G23"/>
  <c r="F23" s="1"/>
  <c r="G22"/>
  <c r="F22" s="1"/>
  <c r="D25" l="1"/>
  <c r="L25" s="1"/>
  <c r="J13"/>
  <c r="I13"/>
  <c r="L26"/>
  <c r="D24"/>
  <c r="D22"/>
  <c r="D23"/>
  <c r="D21"/>
  <c r="J25" l="1"/>
  <c r="L24"/>
  <c r="J24"/>
  <c r="J22"/>
  <c r="L22"/>
  <c r="J23"/>
  <c r="L23"/>
  <c r="D27"/>
  <c r="J28" l="1"/>
  <c r="L28"/>
  <c r="H14" l="1"/>
  <c r="I14" s="1"/>
  <c r="I15" s="1"/>
  <c r="H15" l="1"/>
  <c r="J14"/>
  <c r="J15" s="1"/>
</calcChain>
</file>

<file path=xl/sharedStrings.xml><?xml version="1.0" encoding="utf-8"?>
<sst xmlns="http://schemas.openxmlformats.org/spreadsheetml/2006/main" count="28" uniqueCount="23">
  <si>
    <t>Total</t>
  </si>
  <si>
    <t>Exceso</t>
  </si>
  <si>
    <t>Cuantía de la controversia</t>
  </si>
  <si>
    <t>Gastos Administrativos</t>
  </si>
  <si>
    <t>Derechos de administración</t>
  </si>
  <si>
    <t>Derechos de admisión</t>
  </si>
  <si>
    <t>Honorarios arbitrales</t>
  </si>
  <si>
    <t xml:space="preserve">                                     </t>
  </si>
  <si>
    <t xml:space="preserve">                                                 </t>
  </si>
  <si>
    <t xml:space="preserve">                             Gipuzkoako Bazkundeko Arbitraje Gortea</t>
  </si>
  <si>
    <t xml:space="preserve">                                                           </t>
  </si>
  <si>
    <t>Corte de Arbitraje de Cámara de Gipuzkoa</t>
  </si>
  <si>
    <t>Hasta</t>
  </si>
  <si>
    <t>Base</t>
  </si>
  <si>
    <t>IVA</t>
  </si>
  <si>
    <t>CALCULADORA DE GASTOS ADMINISTRATIVOS Y HONORARIOS ARBITRALES</t>
  </si>
  <si>
    <t>Introducir cuantía del arbitraje</t>
  </si>
  <si>
    <t>Derechos de admisión (a pagar con solicitud)</t>
  </si>
  <si>
    <t>Derechos de administración y honorarios arbitrales (a pagar con la presentación de la demanda) *</t>
  </si>
  <si>
    <t>* Un importe igual deberá ser satisfecho por la parte demandada al presentar la contestación, sin perjuicio de la decisión del árbitro respecto a las costas.</t>
  </si>
  <si>
    <t>TOTAL GASTOS ARBITRALES DEMANDANTE</t>
  </si>
  <si>
    <t>TOTAL IVA INCLUIDO</t>
  </si>
  <si>
    <t>** Consultar en la web de Cámara de Gipuzkoa normas actualizadas sobre criterios para la aplicación de la escala.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</si>
</sst>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0" fillId="3" borderId="1" xfId="1" applyNumberFormat="1" applyFont="1" applyFill="1" applyBorder="1"/>
    <xf numFmtId="4" fontId="0" fillId="3" borderId="1" xfId="0" applyNumberFormat="1" applyFill="1" applyBorder="1"/>
    <xf numFmtId="0" fontId="0" fillId="0" borderId="0" xfId="0" applyFont="1"/>
    <xf numFmtId="3" fontId="2" fillId="2" borderId="0" xfId="0" applyNumberFormat="1" applyFont="1" applyFill="1"/>
    <xf numFmtId="3" fontId="2" fillId="2" borderId="1" xfId="0" applyNumberFormat="1" applyFont="1" applyFill="1" applyBorder="1"/>
    <xf numFmtId="3" fontId="0" fillId="0" borderId="0" xfId="0" applyNumberFormat="1" applyFont="1" applyFill="1"/>
    <xf numFmtId="3" fontId="2" fillId="0" borderId="0" xfId="0" applyNumberFormat="1" applyFont="1" applyFill="1"/>
    <xf numFmtId="0" fontId="0" fillId="3" borderId="1" xfId="0" applyFill="1" applyBorder="1"/>
    <xf numFmtId="3" fontId="0" fillId="3" borderId="1" xfId="0" applyNumberFormat="1" applyFill="1" applyBorder="1"/>
    <xf numFmtId="0" fontId="3" fillId="3" borderId="1" xfId="0" applyFont="1" applyFill="1" applyBorder="1" applyAlignment="1">
      <alignment horizontal="center"/>
    </xf>
    <xf numFmtId="44" fontId="0" fillId="3" borderId="1" xfId="2" applyFont="1" applyFill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44" fontId="0" fillId="3" borderId="1" xfId="0" applyNumberFormat="1" applyFill="1" applyBorder="1"/>
    <xf numFmtId="164" fontId="0" fillId="3" borderId="2" xfId="0" applyNumberFormat="1" applyFill="1" applyBorder="1" applyAlignment="1"/>
    <xf numFmtId="164" fontId="0" fillId="3" borderId="2" xfId="0" applyNumberFormat="1" applyFill="1" applyBorder="1" applyAlignment="1">
      <alignment horizontal="right"/>
    </xf>
    <xf numFmtId="164" fontId="0" fillId="3" borderId="1" xfId="0" applyNumberFormat="1" applyFill="1" applyBorder="1" applyAlignment="1"/>
    <xf numFmtId="0" fontId="2" fillId="0" borderId="0" xfId="0" applyFont="1" applyAlignment="1">
      <alignment horizontal="left"/>
    </xf>
    <xf numFmtId="44" fontId="0" fillId="0" borderId="14" xfId="2" applyFont="1" applyBorder="1"/>
    <xf numFmtId="44" fontId="0" fillId="0" borderId="0" xfId="2" applyFont="1" applyBorder="1"/>
    <xf numFmtId="0" fontId="2" fillId="0" borderId="0" xfId="0" applyFont="1" applyBorder="1" applyAlignment="1">
      <alignment horizontal="center"/>
    </xf>
    <xf numFmtId="44" fontId="0" fillId="0" borderId="0" xfId="2" applyFont="1" applyAlignment="1">
      <alignment vertical="center"/>
    </xf>
    <xf numFmtId="0" fontId="6" fillId="0" borderId="0" xfId="0" applyFont="1"/>
    <xf numFmtId="44" fontId="0" fillId="0" borderId="1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57694</xdr:colOff>
      <xdr:row>0</xdr:row>
      <xdr:rowOff>0</xdr:rowOff>
    </xdr:from>
    <xdr:to>
      <xdr:col>2</xdr:col>
      <xdr:colOff>609600</xdr:colOff>
      <xdr:row>2</xdr:row>
      <xdr:rowOff>173083</xdr:rowOff>
    </xdr:to>
    <xdr:pic>
      <xdr:nvPicPr>
        <xdr:cNvPr id="1026" name="4 Imagen" descr="CG_LOGO_VER_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944" y="0"/>
          <a:ext cx="1352006" cy="1154158"/>
        </a:xfrm>
        <a:prstGeom prst="rect">
          <a:avLst/>
        </a:prstGeom>
        <a:noFill/>
      </xdr:spPr>
    </xdr:pic>
    <xdr:clientData/>
  </xdr:twoCellAnchor>
  <xdr:twoCellAnchor>
    <xdr:from>
      <xdr:col>11</xdr:col>
      <xdr:colOff>553810</xdr:colOff>
      <xdr:row>0</xdr:row>
      <xdr:rowOff>0</xdr:rowOff>
    </xdr:from>
    <xdr:to>
      <xdr:col>11</xdr:col>
      <xdr:colOff>1361530</xdr:colOff>
      <xdr:row>1</xdr:row>
      <xdr:rowOff>144780</xdr:rowOff>
    </xdr:to>
    <xdr:pic>
      <xdr:nvPicPr>
        <xdr:cNvPr id="1025" name="5 Imagen" descr="edific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78785" y="0"/>
          <a:ext cx="807720" cy="9448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showGridLines="0" showRowColHeaders="0" tabSelected="1" zoomScale="80" zoomScaleNormal="80" workbookViewId="0">
      <selection activeCell="I14" sqref="I14"/>
    </sheetView>
  </sheetViews>
  <sheetFormatPr baseColWidth="10" defaultRowHeight="14.4"/>
  <cols>
    <col min="1" max="1" width="7" customWidth="1"/>
    <col min="2" max="2" width="11.6640625" customWidth="1"/>
    <col min="3" max="4" width="19.5546875" customWidth="1"/>
    <col min="5" max="7" width="27.33203125" hidden="1" customWidth="1"/>
    <col min="8" max="8" width="27.33203125" customWidth="1"/>
    <col min="10" max="10" width="21.21875" customWidth="1"/>
    <col min="11" max="11" width="18" customWidth="1"/>
    <col min="12" max="12" width="20.5546875" customWidth="1"/>
    <col min="13" max="13" width="24.6640625" customWidth="1"/>
  </cols>
  <sheetData>
    <row r="1" spans="2:12" ht="63" customHeight="1">
      <c r="K1" s="46"/>
      <c r="L1" s="46"/>
    </row>
    <row r="3" spans="2:12">
      <c r="K3" s="16"/>
      <c r="L3" s="18" t="s">
        <v>11</v>
      </c>
    </row>
    <row r="4" spans="2:12">
      <c r="K4" s="16"/>
      <c r="L4" s="17" t="s">
        <v>9</v>
      </c>
    </row>
    <row r="5" spans="2:12" ht="15" thickBot="1">
      <c r="K5" s="16"/>
      <c r="L5" s="17"/>
    </row>
    <row r="6" spans="2:12" ht="15" thickBot="1">
      <c r="B6" s="40" t="s">
        <v>15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2:12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>
      <c r="K8" s="16"/>
      <c r="L8" s="17"/>
    </row>
    <row r="9" spans="2:12" ht="15" thickBot="1">
      <c r="B9" s="25" t="s">
        <v>16</v>
      </c>
      <c r="D9" s="26">
        <v>0</v>
      </c>
      <c r="K9" s="16"/>
      <c r="L9" s="17"/>
    </row>
    <row r="10" spans="2:12" ht="15" thickTop="1">
      <c r="B10" s="25"/>
      <c r="D10" s="27"/>
      <c r="K10" s="16"/>
      <c r="L10" s="17"/>
    </row>
    <row r="11" spans="2:12">
      <c r="L11" s="18"/>
    </row>
    <row r="12" spans="2:12">
      <c r="H12" s="19" t="s">
        <v>13</v>
      </c>
      <c r="I12" s="19" t="s">
        <v>14</v>
      </c>
      <c r="J12" s="19" t="s">
        <v>21</v>
      </c>
      <c r="L12" s="18"/>
    </row>
    <row r="13" spans="2:12" ht="28.8" customHeight="1">
      <c r="B13" s="43" t="s">
        <v>17</v>
      </c>
      <c r="C13" s="43"/>
      <c r="D13" s="43"/>
      <c r="H13" s="31">
        <f>IF(D9=0,0,400)</f>
        <v>0</v>
      </c>
      <c r="I13" s="31">
        <f>H13*21%</f>
        <v>0</v>
      </c>
      <c r="J13" s="31">
        <f>H13+I13</f>
        <v>0</v>
      </c>
      <c r="L13" s="18"/>
    </row>
    <row r="14" spans="2:12" ht="28.8" customHeight="1">
      <c r="B14" s="44" t="s">
        <v>18</v>
      </c>
      <c r="C14" s="43"/>
      <c r="D14" s="43"/>
      <c r="H14" s="31">
        <f>IF(D9=0,0,(J28+L28)/2)</f>
        <v>0</v>
      </c>
      <c r="I14" s="31">
        <f>H14*21%</f>
        <v>0</v>
      </c>
      <c r="J14" s="31">
        <f>H14+I14</f>
        <v>0</v>
      </c>
      <c r="L14" s="18"/>
    </row>
    <row r="15" spans="2:12" ht="28.8" customHeight="1">
      <c r="B15" s="45" t="s">
        <v>20</v>
      </c>
      <c r="C15" s="45"/>
      <c r="D15" s="45"/>
      <c r="E15" s="1"/>
      <c r="F15" s="1"/>
      <c r="G15" s="1"/>
      <c r="H15" s="32">
        <f>H13+H14</f>
        <v>0</v>
      </c>
      <c r="I15" s="32">
        <f t="shared" ref="I15:J15" si="0">I13+I14</f>
        <v>0</v>
      </c>
      <c r="J15" s="32">
        <f t="shared" si="0"/>
        <v>0</v>
      </c>
      <c r="L15" s="18"/>
    </row>
    <row r="16" spans="2:12">
      <c r="B16" s="30" t="s">
        <v>19</v>
      </c>
      <c r="H16" s="29"/>
      <c r="I16" s="29"/>
      <c r="J16" s="29"/>
      <c r="K16" s="16"/>
      <c r="L16" s="18"/>
    </row>
    <row r="17" spans="2:16">
      <c r="B17" s="30" t="s">
        <v>22</v>
      </c>
    </row>
    <row r="18" spans="2:16">
      <c r="C18" s="1"/>
      <c r="D18" s="1"/>
    </row>
    <row r="19" spans="2:16" ht="14.4" customHeight="1">
      <c r="B19" s="34" t="s">
        <v>2</v>
      </c>
      <c r="C19" s="35"/>
      <c r="D19" s="35"/>
      <c r="E19" s="36"/>
      <c r="F19" s="20"/>
      <c r="G19" s="20"/>
      <c r="H19" s="50" t="s">
        <v>3</v>
      </c>
      <c r="I19" s="51"/>
      <c r="J19" s="52"/>
      <c r="K19" s="53" t="s">
        <v>6</v>
      </c>
      <c r="L19" s="54"/>
    </row>
    <row r="20" spans="2:16">
      <c r="B20" s="37"/>
      <c r="C20" s="38"/>
      <c r="D20" s="38"/>
      <c r="E20" s="39"/>
      <c r="F20" s="20"/>
      <c r="G20" s="20"/>
      <c r="H20" s="11" t="s">
        <v>5</v>
      </c>
      <c r="I20" s="47" t="s">
        <v>4</v>
      </c>
      <c r="J20" s="48"/>
      <c r="K20" s="55"/>
      <c r="L20" s="56"/>
    </row>
    <row r="21" spans="2:16">
      <c r="B21" s="9" t="s">
        <v>12</v>
      </c>
      <c r="C21" s="12">
        <v>18000</v>
      </c>
      <c r="D21" s="12">
        <f>E21+F21</f>
        <v>0</v>
      </c>
      <c r="E21" s="12">
        <f>IF(D9&gt;18000,18000,0)</f>
        <v>0</v>
      </c>
      <c r="F21" s="12">
        <f>IF(G21&lt;0,0,G21)</f>
        <v>0</v>
      </c>
      <c r="G21" s="12">
        <f>IF(D9&lt;18000,D9,0)</f>
        <v>0</v>
      </c>
      <c r="H21" s="49">
        <v>400</v>
      </c>
      <c r="I21" s="2"/>
      <c r="J21" s="23">
        <v>1275</v>
      </c>
      <c r="K21" s="22"/>
      <c r="L21" s="24">
        <v>2555</v>
      </c>
    </row>
    <row r="22" spans="2:16">
      <c r="B22" s="9" t="s">
        <v>12</v>
      </c>
      <c r="C22" s="12">
        <v>60000</v>
      </c>
      <c r="D22" s="12">
        <f t="shared" ref="D22:D26" si="1">E22+F22</f>
        <v>0</v>
      </c>
      <c r="E22" s="12">
        <f>IF(D9&gt;60000,42000,0)</f>
        <v>0</v>
      </c>
      <c r="F22" s="12">
        <f>IF(G22&lt;0,0,G22)</f>
        <v>0</v>
      </c>
      <c r="G22" s="12">
        <f>IF(D9&lt;60000,D9-18000,0)</f>
        <v>-18000</v>
      </c>
      <c r="H22" s="49"/>
      <c r="I22" s="2">
        <v>4.4999999999999998E-2</v>
      </c>
      <c r="J22" s="12">
        <f>D22*I22</f>
        <v>0</v>
      </c>
      <c r="K22" s="2">
        <v>0.06</v>
      </c>
      <c r="L22" s="12">
        <f>D22*K22</f>
        <v>0</v>
      </c>
    </row>
    <row r="23" spans="2:16">
      <c r="B23" s="9" t="s">
        <v>12</v>
      </c>
      <c r="C23" s="12">
        <v>150000</v>
      </c>
      <c r="D23" s="12">
        <f t="shared" si="1"/>
        <v>0</v>
      </c>
      <c r="E23" s="12">
        <f>IF(D9&gt;C23,C23-C22,0)</f>
        <v>0</v>
      </c>
      <c r="F23" s="12">
        <f>IF(G23&lt;0,0,G23)</f>
        <v>0</v>
      </c>
      <c r="G23" s="12">
        <f>IF(D9&lt;C23,D9-C22,0)</f>
        <v>-60000</v>
      </c>
      <c r="H23" s="49"/>
      <c r="I23" s="2">
        <v>0.03</v>
      </c>
      <c r="J23" s="12">
        <f t="shared" ref="J23:J26" si="2">D23*I23</f>
        <v>0</v>
      </c>
      <c r="K23" s="2">
        <v>4.4999999999999998E-2</v>
      </c>
      <c r="L23" s="12">
        <f t="shared" ref="L23:L26" si="3">D23*K23</f>
        <v>0</v>
      </c>
    </row>
    <row r="24" spans="2:16">
      <c r="B24" s="9" t="s">
        <v>12</v>
      </c>
      <c r="C24" s="12">
        <v>300000</v>
      </c>
      <c r="D24" s="12">
        <f t="shared" si="1"/>
        <v>0</v>
      </c>
      <c r="E24" s="12">
        <f>IF(D9&gt;C24,C24-C23,0)</f>
        <v>0</v>
      </c>
      <c r="F24" s="12">
        <f t="shared" ref="F24:F25" si="4">IF(G24&lt;0,0,G24)</f>
        <v>0</v>
      </c>
      <c r="G24" s="12">
        <f>IF(D9&lt;C24,D9-C23,0)</f>
        <v>-150000</v>
      </c>
      <c r="H24" s="49"/>
      <c r="I24" s="2">
        <v>0.02</v>
      </c>
      <c r="J24" s="12">
        <f t="shared" si="2"/>
        <v>0</v>
      </c>
      <c r="K24" s="2">
        <v>3.2500000000000001E-2</v>
      </c>
      <c r="L24" s="12">
        <f t="shared" si="3"/>
        <v>0</v>
      </c>
    </row>
    <row r="25" spans="2:16">
      <c r="B25" s="9" t="s">
        <v>12</v>
      </c>
      <c r="C25" s="12">
        <v>600000</v>
      </c>
      <c r="D25" s="12">
        <f t="shared" si="1"/>
        <v>0</v>
      </c>
      <c r="E25" s="12">
        <f>IF(D9&gt;C25,C25-C24,0)</f>
        <v>0</v>
      </c>
      <c r="F25" s="12">
        <f t="shared" si="4"/>
        <v>0</v>
      </c>
      <c r="G25" s="12">
        <f>IF(D9&lt;C25,D9-C24,0)</f>
        <v>-300000</v>
      </c>
      <c r="H25" s="49"/>
      <c r="I25" s="2">
        <v>1.4999999999999999E-2</v>
      </c>
      <c r="J25" s="12">
        <f t="shared" si="2"/>
        <v>0</v>
      </c>
      <c r="K25" s="2">
        <v>0.02</v>
      </c>
      <c r="L25" s="12">
        <f t="shared" si="3"/>
        <v>0</v>
      </c>
    </row>
    <row r="26" spans="2:16">
      <c r="B26" s="9" t="s">
        <v>1</v>
      </c>
      <c r="C26" s="9" t="s">
        <v>1</v>
      </c>
      <c r="D26" s="12">
        <f t="shared" si="1"/>
        <v>0</v>
      </c>
      <c r="E26" s="12">
        <f>IF(D9&gt;C25,D9-C25,0)</f>
        <v>0</v>
      </c>
      <c r="F26" s="12"/>
      <c r="G26" s="12"/>
      <c r="H26" s="49"/>
      <c r="I26" s="2">
        <v>5.0000000000000001E-3</v>
      </c>
      <c r="J26" s="12">
        <f t="shared" si="2"/>
        <v>0</v>
      </c>
      <c r="K26" s="2">
        <v>7.4999999999999997E-3</v>
      </c>
      <c r="L26" s="12">
        <f t="shared" si="3"/>
        <v>0</v>
      </c>
      <c r="M26" s="4"/>
    </row>
    <row r="27" spans="2:16">
      <c r="B27" s="9"/>
      <c r="C27" s="9" t="s">
        <v>0</v>
      </c>
      <c r="D27" s="21">
        <f>SUM(D21:D26)</f>
        <v>0</v>
      </c>
      <c r="E27" s="12"/>
      <c r="F27" s="12"/>
      <c r="G27" s="12"/>
      <c r="H27" s="49"/>
      <c r="I27" s="2"/>
      <c r="J27" s="2"/>
      <c r="K27" s="2"/>
      <c r="L27" s="2"/>
    </row>
    <row r="28" spans="2:16" hidden="1">
      <c r="B28" s="9"/>
      <c r="C28" s="9"/>
      <c r="D28" s="9"/>
      <c r="E28" s="12"/>
      <c r="F28" s="12"/>
      <c r="G28" s="12"/>
      <c r="H28" s="49"/>
      <c r="I28" s="2"/>
      <c r="J28" s="5">
        <f>SUM(J21:J27)</f>
        <v>1275</v>
      </c>
      <c r="K28" s="2"/>
      <c r="L28" s="6">
        <f>SUM(L21:L27)</f>
        <v>2555</v>
      </c>
      <c r="M28" s="7"/>
      <c r="N28" s="8"/>
      <c r="O28" s="8"/>
      <c r="P28" s="8"/>
    </row>
    <row r="29" spans="2:16" hidden="1">
      <c r="B29" s="9"/>
      <c r="C29" s="9"/>
      <c r="D29" s="9"/>
      <c r="E29" s="10"/>
      <c r="F29" s="10"/>
      <c r="G29" s="10"/>
      <c r="H29" s="49"/>
      <c r="I29" s="2"/>
      <c r="J29" s="3"/>
      <c r="K29" s="2"/>
      <c r="L29" s="3"/>
      <c r="M29" s="4"/>
    </row>
    <row r="30" spans="2:16">
      <c r="H30" s="33"/>
      <c r="M30" s="4"/>
    </row>
    <row r="33" spans="8:9">
      <c r="H33" t="s">
        <v>7</v>
      </c>
    </row>
    <row r="34" spans="8:9">
      <c r="H34" s="15"/>
      <c r="I34" s="14" t="s">
        <v>8</v>
      </c>
    </row>
    <row r="35" spans="8:9">
      <c r="H35" s="15"/>
      <c r="I35" s="13"/>
    </row>
    <row r="36" spans="8:9">
      <c r="H36" s="15"/>
      <c r="I36" s="14" t="s">
        <v>10</v>
      </c>
    </row>
    <row r="37" spans="8:9">
      <c r="H37" s="15"/>
    </row>
    <row r="38" spans="8:9">
      <c r="H38" s="15"/>
      <c r="I38" s="13"/>
    </row>
  </sheetData>
  <sheetProtection password="AC00" sheet="1" objects="1" scenarios="1"/>
  <protectedRanges>
    <protectedRange sqref="D9" name="Rango1"/>
  </protectedRanges>
  <mergeCells count="10">
    <mergeCell ref="K1:L1"/>
    <mergeCell ref="I20:J20"/>
    <mergeCell ref="H21:H29"/>
    <mergeCell ref="H19:J19"/>
    <mergeCell ref="K19:L20"/>
    <mergeCell ref="B19:E20"/>
    <mergeCell ref="B6:L6"/>
    <mergeCell ref="B13:D13"/>
    <mergeCell ref="B14:D14"/>
    <mergeCell ref="B15:D15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&amp; HONORARIOS</vt:lpstr>
      <vt:lpstr>'GASTOS &amp; HONORARIOS'!Área_de_impresión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2016-06-21T07:16:03Z</dcterms:modified>
</cp:coreProperties>
</file>